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933" activeTab="2"/>
  </bookViews>
  <sheets>
    <sheet name="Stats_Can_2001" sheetId="1" r:id="rId1"/>
    <sheet name="p.260 Voices &amp; Visions" sheetId="2" r:id="rId2"/>
    <sheet name="Bar Graph - Ethnic Origin Stats" sheetId="3" r:id="rId3"/>
    <sheet name="Median Increase 1881-1911" sheetId="4" r:id="rId4"/>
    <sheet name="Ethnic Origin 1881" sheetId="5" r:id="rId5"/>
    <sheet name="Ethnic Origin 2001" sheetId="6" r:id="rId6"/>
    <sheet name="% of Ethnicity" sheetId="7" r:id="rId7"/>
    <sheet name="Median" sheetId="8" r:id="rId8"/>
    <sheet name="Mean Increase 1881-1911" sheetId="9" r:id="rId9"/>
    <sheet name="Mean Data" sheetId="10" r:id="rId10"/>
  </sheets>
  <definedNames/>
  <calcPr fullCalcOnLoad="1"/>
</workbook>
</file>

<file path=xl/comments7.xml><?xml version="1.0" encoding="utf-8"?>
<comments xmlns="http://schemas.openxmlformats.org/spreadsheetml/2006/main">
  <authors>
    <author>Administrator</author>
  </authors>
  <commentList>
    <comment ref="J22" authorId="0">
      <text>
        <r>
          <rPr>
            <sz val="8"/>
            <rFont val="Tahoma"/>
            <family val="0"/>
          </rPr>
          <t xml:space="preserve">11 682 680 people in 2001 called themselves "Canadian" - they are not included in the graph.
</t>
        </r>
      </text>
    </comment>
  </commentList>
</comments>
</file>

<file path=xl/sharedStrings.xml><?xml version="1.0" encoding="utf-8"?>
<sst xmlns="http://schemas.openxmlformats.org/spreadsheetml/2006/main" count="113" uniqueCount="53">
  <si>
    <t>Total population</t>
  </si>
  <si>
    <t>Ethnic origin</t>
  </si>
  <si>
    <t>Canadian</t>
  </si>
  <si>
    <t>English</t>
  </si>
  <si>
    <t>French</t>
  </si>
  <si>
    <t>Scottish</t>
  </si>
  <si>
    <t>Irish</t>
  </si>
  <si>
    <t>German</t>
  </si>
  <si>
    <t>Italian</t>
  </si>
  <si>
    <t>Chinese</t>
  </si>
  <si>
    <t>Ukrainian</t>
  </si>
  <si>
    <t>North American Indian</t>
  </si>
  <si>
    <t>Dutch (Netherlands)</t>
  </si>
  <si>
    <t>Polish</t>
  </si>
  <si>
    <t>East Indian</t>
  </si>
  <si>
    <t>Norwegian</t>
  </si>
  <si>
    <t>Portuguese</t>
  </si>
  <si>
    <t>Welsh</t>
  </si>
  <si>
    <t>Jewish</t>
  </si>
  <si>
    <t>Russian</t>
  </si>
  <si>
    <t>Filipino</t>
  </si>
  <si>
    <t>Métis</t>
  </si>
  <si>
    <t>Swedish</t>
  </si>
  <si>
    <t>Hungarian (Magyar)</t>
  </si>
  <si>
    <t>American (USA)</t>
  </si>
  <si>
    <t>Greek</t>
  </si>
  <si>
    <t>Spanish</t>
  </si>
  <si>
    <t>Jamaican</t>
  </si>
  <si>
    <t>Danish</t>
  </si>
  <si>
    <t>Vietnamese</t>
  </si>
  <si>
    <r>
      <t>Source:</t>
    </r>
    <r>
      <rPr>
        <sz val="7"/>
        <rFont val="Arial"/>
        <family val="0"/>
      </rPr>
      <t xml:space="preserve"> Statistics Canada, Census of Population.</t>
    </r>
  </si>
  <si>
    <t>Last modified: 2005-01-25.</t>
  </si>
  <si>
    <r>
      <t>Voices &amp; Visions</t>
    </r>
    <r>
      <rPr>
        <b/>
        <sz val="10"/>
        <rFont val="Arial"/>
        <family val="2"/>
      </rPr>
      <t xml:space="preserve"> p. 260 "Ethnic Origins of Canadians:  1881, 1901, &amp; 1911"</t>
    </r>
  </si>
  <si>
    <t>Ethnic Origin</t>
  </si>
  <si>
    <t>British</t>
  </si>
  <si>
    <t>Scandinavian</t>
  </si>
  <si>
    <t>Aboriginal</t>
  </si>
  <si>
    <t>Dutch</t>
  </si>
  <si>
    <t>Asian</t>
  </si>
  <si>
    <t>Other European</t>
  </si>
  <si>
    <t xml:space="preserve">Other </t>
  </si>
  <si>
    <t>Total</t>
  </si>
  <si>
    <t>Voices &amp; Visions p. 260 corelated to Statistics Canada 2001</t>
  </si>
  <si>
    <t>Bristish</t>
  </si>
  <si>
    <t>Scandanavian</t>
  </si>
  <si>
    <t>Changes in descriptions to coincide with historical catagories.</t>
  </si>
  <si>
    <t>Other</t>
  </si>
  <si>
    <t>Voices &amp; Visions p. 260 corelated to Statistics Canada 2001 - Mean Increases</t>
  </si>
  <si>
    <t>Mean Increase 1881 to 1911</t>
  </si>
  <si>
    <t>Increase 1881-1901</t>
  </si>
  <si>
    <t>Increase 1901-1911</t>
  </si>
  <si>
    <t>Median 1881-1911</t>
  </si>
  <si>
    <t>Voices &amp; Visions p. 260 with Statistics Canada 2001 Information - Percentage of Populations Comparisons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</si>
</sst>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dotted">
        <color indexed="27"/>
      </bottom>
    </border>
    <border>
      <left style="medium">
        <color indexed="8"/>
      </left>
      <right style="medium">
        <color indexed="27"/>
      </right>
      <top style="thick">
        <color indexed="8"/>
      </top>
      <bottom style="dotted">
        <color indexed="27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27"/>
      </right>
      <top>
        <color indexed="63"/>
      </top>
      <bottom style="dotted">
        <color indexed="27"/>
      </bottom>
    </border>
    <border>
      <left style="medium">
        <color indexed="8"/>
      </left>
      <right>
        <color indexed="63"/>
      </right>
      <top style="dotted">
        <color indexed="27"/>
      </top>
      <bottom style="dotted">
        <color indexed="27"/>
      </bottom>
    </border>
    <border>
      <left style="medium">
        <color indexed="8"/>
      </left>
      <right>
        <color indexed="63"/>
      </right>
      <top style="dotted">
        <color indexed="27"/>
      </top>
      <bottom>
        <color indexed="63"/>
      </bottom>
    </border>
    <border>
      <left>
        <color indexed="63"/>
      </left>
      <right>
        <color indexed="63"/>
      </right>
      <top style="dotted">
        <color indexed="27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/>
    </xf>
    <xf numFmtId="1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 applyProtection="1">
      <alignment/>
      <protection locked="0"/>
    </xf>
    <xf numFmtId="0" fontId="6" fillId="0" borderId="3" xfId="0" applyNumberFormat="1" applyFont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Border="1" applyAlignment="1" applyProtection="1">
      <alignment horizontal="right"/>
      <protection locked="0"/>
    </xf>
    <xf numFmtId="0" fontId="0" fillId="2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3" xfId="0" applyNumberForma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3" fontId="2" fillId="2" borderId="4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3" fontId="1" fillId="2" borderId="4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0" xfId="0" applyNumberFormat="1" applyFill="1" applyBorder="1" applyAlignment="1" applyProtection="1">
      <alignment horizontal="right"/>
      <protection locked="0"/>
    </xf>
    <xf numFmtId="9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by Identified Ethnic Origin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Median!$C$3:$C$17</c:f>
              <c:numCache>
                <c:ptCount val="15"/>
                <c:pt idx="0">
                  <c:v>1881</c:v>
                </c:pt>
                <c:pt idx="1">
                  <c:v>2548514</c:v>
                </c:pt>
                <c:pt idx="2">
                  <c:v>1298929</c:v>
                </c:pt>
                <c:pt idx="3">
                  <c:v>254319</c:v>
                </c:pt>
                <c:pt idx="4">
                  <c:v>5223</c:v>
                </c:pt>
                <c:pt idx="5">
                  <c:v>108547</c:v>
                </c:pt>
                <c:pt idx="6">
                  <c:v>667</c:v>
                </c:pt>
                <c:pt idx="7">
                  <c:v>0</c:v>
                </c:pt>
                <c:pt idx="8">
                  <c:v>30412</c:v>
                </c:pt>
                <c:pt idx="9">
                  <c:v>1849</c:v>
                </c:pt>
                <c:pt idx="10">
                  <c:v>1227</c:v>
                </c:pt>
                <c:pt idx="11">
                  <c:v>4383</c:v>
                </c:pt>
                <c:pt idx="12">
                  <c:v>0</c:v>
                </c:pt>
                <c:pt idx="13">
                  <c:v>5760</c:v>
                </c:pt>
                <c:pt idx="14">
                  <c:v>64980</c:v>
                </c:pt>
              </c:numCache>
            </c:numRef>
          </c:val>
        </c:ser>
        <c:ser>
          <c:idx val="1"/>
          <c:order val="1"/>
          <c:tx>
            <c:v>1911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Median!$D$3:$D$17</c:f>
              <c:numCache>
                <c:ptCount val="15"/>
                <c:pt idx="0">
                  <c:v>1901</c:v>
                </c:pt>
                <c:pt idx="1">
                  <c:v>3063195</c:v>
                </c:pt>
                <c:pt idx="2">
                  <c:v>1649371</c:v>
                </c:pt>
                <c:pt idx="3">
                  <c:v>310501</c:v>
                </c:pt>
                <c:pt idx="4">
                  <c:v>31042</c:v>
                </c:pt>
                <c:pt idx="5">
                  <c:v>127941</c:v>
                </c:pt>
                <c:pt idx="6">
                  <c:v>16131</c:v>
                </c:pt>
                <c:pt idx="7">
                  <c:v>5682</c:v>
                </c:pt>
                <c:pt idx="8">
                  <c:v>33845</c:v>
                </c:pt>
                <c:pt idx="9">
                  <c:v>10834</c:v>
                </c:pt>
                <c:pt idx="10">
                  <c:v>19825</c:v>
                </c:pt>
                <c:pt idx="11">
                  <c:v>23731</c:v>
                </c:pt>
                <c:pt idx="12">
                  <c:v>6285</c:v>
                </c:pt>
                <c:pt idx="13">
                  <c:v>23811</c:v>
                </c:pt>
                <c:pt idx="14">
                  <c:v>49121</c:v>
                </c:pt>
              </c:numCache>
            </c:numRef>
          </c:val>
        </c:ser>
        <c:ser>
          <c:idx val="2"/>
          <c:order val="2"/>
          <c:tx>
            <c:v>1901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Median!$E$3:$E$17</c:f>
              <c:numCache>
                <c:ptCount val="15"/>
                <c:pt idx="0">
                  <c:v>1911</c:v>
                </c:pt>
                <c:pt idx="1">
                  <c:v>3999081</c:v>
                </c:pt>
                <c:pt idx="2">
                  <c:v>2061719</c:v>
                </c:pt>
                <c:pt idx="3">
                  <c:v>403417</c:v>
                </c:pt>
                <c:pt idx="4">
                  <c:v>112682</c:v>
                </c:pt>
                <c:pt idx="5">
                  <c:v>105611</c:v>
                </c:pt>
                <c:pt idx="6">
                  <c:v>76199</c:v>
                </c:pt>
                <c:pt idx="7">
                  <c:v>75432</c:v>
                </c:pt>
                <c:pt idx="8">
                  <c:v>55961</c:v>
                </c:pt>
                <c:pt idx="9">
                  <c:v>45963</c:v>
                </c:pt>
                <c:pt idx="10">
                  <c:v>44376</c:v>
                </c:pt>
                <c:pt idx="11">
                  <c:v>43213</c:v>
                </c:pt>
                <c:pt idx="12">
                  <c:v>33625</c:v>
                </c:pt>
                <c:pt idx="13">
                  <c:v>97101</c:v>
                </c:pt>
                <c:pt idx="14">
                  <c:v>52263</c:v>
                </c:pt>
              </c:numCache>
            </c:numRef>
          </c:val>
        </c:ser>
        <c:ser>
          <c:idx val="3"/>
          <c:order val="3"/>
          <c:tx>
            <c:v>1881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Median!$B$3:$B$17</c:f>
              <c:strCache>
                <c:ptCount val="15"/>
                <c:pt idx="0">
                  <c:v>Ethnic Origin</c:v>
                </c:pt>
                <c:pt idx="1">
                  <c:v>British</c:v>
                </c:pt>
                <c:pt idx="2">
                  <c:v>French</c:v>
                </c:pt>
                <c:pt idx="3">
                  <c:v>German</c:v>
                </c:pt>
                <c:pt idx="4">
                  <c:v>Scandinavian</c:v>
                </c:pt>
                <c:pt idx="5">
                  <c:v>Aboriginal</c:v>
                </c:pt>
                <c:pt idx="6">
                  <c:v>Jewish</c:v>
                </c:pt>
                <c:pt idx="7">
                  <c:v>Ukrainian</c:v>
                </c:pt>
                <c:pt idx="8">
                  <c:v>Dutch</c:v>
                </c:pt>
                <c:pt idx="9">
                  <c:v>Italian</c:v>
                </c:pt>
                <c:pt idx="10">
                  <c:v>Russian</c:v>
                </c:pt>
                <c:pt idx="11">
                  <c:v>Asian</c:v>
                </c:pt>
                <c:pt idx="12">
                  <c:v>Polish</c:v>
                </c:pt>
                <c:pt idx="13">
                  <c:v>Other European</c:v>
                </c:pt>
                <c:pt idx="14">
                  <c:v>Other </c:v>
                </c:pt>
              </c:strCache>
            </c:strRef>
          </c:cat>
          <c:val>
            <c:numRef>
              <c:f>Median!#REF!</c:f>
              <c:numCache>
                <c:ptCount val="1"/>
                <c:pt idx="0">
                  <c:v>1</c:v>
                </c:pt>
              </c:numCache>
            </c:numRef>
          </c:val>
        </c:ser>
        <c:axId val="34853611"/>
        <c:axId val="45247044"/>
      </c:bar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Ethnic Origin Median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Median!$C$3</c:f>
              <c:strCache>
                <c:ptCount val="1"/>
                <c:pt idx="0">
                  <c:v>1881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Median!$C$4:$C$14</c:f>
              <c:numCache>
                <c:ptCount val="11"/>
                <c:pt idx="0">
                  <c:v>2548514</c:v>
                </c:pt>
                <c:pt idx="1">
                  <c:v>1298929</c:v>
                </c:pt>
                <c:pt idx="2">
                  <c:v>254319</c:v>
                </c:pt>
                <c:pt idx="3">
                  <c:v>5223</c:v>
                </c:pt>
                <c:pt idx="4">
                  <c:v>108547</c:v>
                </c:pt>
                <c:pt idx="5">
                  <c:v>667</c:v>
                </c:pt>
                <c:pt idx="6">
                  <c:v>0</c:v>
                </c:pt>
                <c:pt idx="7">
                  <c:v>30412</c:v>
                </c:pt>
                <c:pt idx="8">
                  <c:v>1849</c:v>
                </c:pt>
                <c:pt idx="9">
                  <c:v>1227</c:v>
                </c:pt>
                <c:pt idx="10">
                  <c:v>4383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Median!$D$3</c:f>
              <c:strCache>
                <c:ptCount val="1"/>
                <c:pt idx="0">
                  <c:v>1901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Median!$D$4:$D$14</c:f>
              <c:numCache>
                <c:ptCount val="11"/>
                <c:pt idx="0">
                  <c:v>3063195</c:v>
                </c:pt>
                <c:pt idx="1">
                  <c:v>1649371</c:v>
                </c:pt>
                <c:pt idx="2">
                  <c:v>310501</c:v>
                </c:pt>
                <c:pt idx="3">
                  <c:v>31042</c:v>
                </c:pt>
                <c:pt idx="4">
                  <c:v>127941</c:v>
                </c:pt>
                <c:pt idx="5">
                  <c:v>16131</c:v>
                </c:pt>
                <c:pt idx="6">
                  <c:v>5682</c:v>
                </c:pt>
                <c:pt idx="7">
                  <c:v>33845</c:v>
                </c:pt>
                <c:pt idx="8">
                  <c:v>10834</c:v>
                </c:pt>
                <c:pt idx="9">
                  <c:v>19825</c:v>
                </c:pt>
                <c:pt idx="10">
                  <c:v>23731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Median!$E$3</c:f>
              <c:strCache>
                <c:ptCount val="1"/>
                <c:pt idx="0">
                  <c:v>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Median!$E$4:$E$14</c:f>
              <c:numCache>
                <c:ptCount val="11"/>
                <c:pt idx="0">
                  <c:v>3999081</c:v>
                </c:pt>
                <c:pt idx="1">
                  <c:v>2061719</c:v>
                </c:pt>
                <c:pt idx="2">
                  <c:v>403417</c:v>
                </c:pt>
                <c:pt idx="3">
                  <c:v>112682</c:v>
                </c:pt>
                <c:pt idx="4">
                  <c:v>105611</c:v>
                </c:pt>
                <c:pt idx="5">
                  <c:v>76199</c:v>
                </c:pt>
                <c:pt idx="6">
                  <c:v>75432</c:v>
                </c:pt>
                <c:pt idx="7">
                  <c:v>55961</c:v>
                </c:pt>
                <c:pt idx="8">
                  <c:v>45963</c:v>
                </c:pt>
                <c:pt idx="9">
                  <c:v>44376</c:v>
                </c:pt>
                <c:pt idx="10">
                  <c:v>43213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Median!$F$3</c:f>
              <c:strCache>
                <c:ptCount val="1"/>
                <c:pt idx="0">
                  <c:v>Median 1881-1911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Median!$B$4:$B$14</c:f>
              <c:strCache>
                <c:ptCount val="11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  <c:pt idx="7">
                  <c:v>Dutch</c:v>
                </c:pt>
                <c:pt idx="8">
                  <c:v>Italian</c:v>
                </c:pt>
                <c:pt idx="9">
                  <c:v>Russian</c:v>
                </c:pt>
                <c:pt idx="10">
                  <c:v>Asian</c:v>
                </c:pt>
              </c:strCache>
            </c:strRef>
          </c:cat>
          <c:val>
            <c:numRef>
              <c:f>Median!$F$4:$F$14</c:f>
              <c:numCache>
                <c:ptCount val="11"/>
                <c:pt idx="0">
                  <c:v>3063195</c:v>
                </c:pt>
                <c:pt idx="1">
                  <c:v>1649371</c:v>
                </c:pt>
                <c:pt idx="2">
                  <c:v>310501</c:v>
                </c:pt>
                <c:pt idx="3">
                  <c:v>31042</c:v>
                </c:pt>
                <c:pt idx="4">
                  <c:v>108547</c:v>
                </c:pt>
                <c:pt idx="5">
                  <c:v>16131</c:v>
                </c:pt>
                <c:pt idx="6">
                  <c:v>5682</c:v>
                </c:pt>
                <c:pt idx="7">
                  <c:v>33845</c:v>
                </c:pt>
                <c:pt idx="8">
                  <c:v>10834</c:v>
                </c:pt>
                <c:pt idx="9">
                  <c:v>19825</c:v>
                </c:pt>
                <c:pt idx="10">
                  <c:v>23731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0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Ethnic Origin 1881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explosion val="43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explosion val="193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explosion val="122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of Ethnicity'!$C$6:$C$12</c:f>
              <c:strCache>
                <c:ptCount val="7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</c:strCache>
            </c:strRef>
          </c:cat>
          <c:val>
            <c:numRef>
              <c:f>'% of Ethnicity'!$E$6:$E$12</c:f>
              <c:numCache>
                <c:ptCount val="7"/>
                <c:pt idx="0">
                  <c:v>0.5892776792506491</c:v>
                </c:pt>
                <c:pt idx="1">
                  <c:v>0.3003435989095475</c:v>
                </c:pt>
                <c:pt idx="2">
                  <c:v>0.05880466425114629</c:v>
                </c:pt>
                <c:pt idx="3">
                  <c:v>0.0012076831120904734</c:v>
                </c:pt>
                <c:pt idx="4">
                  <c:v>0.025098674855080338</c:v>
                </c:pt>
                <c:pt idx="5">
                  <c:v>0.00015422642844425534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Ethnic Origin 2001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21275"/>
          <c:w val="0.70975"/>
          <c:h val="0.6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</c:spPr>
          </c:dPt>
          <c:dPt>
            <c:idx val="3"/>
            <c:explosion val="85"/>
            <c:spPr>
              <a:blipFill>
                <a:blip r:embed="rId4"/>
                <a:srcRect/>
                <a:stretch>
                  <a:fillRect/>
                </a:stretch>
              </a:blipFill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</c:spPr>
          </c:dPt>
          <c:dPt>
            <c:idx val="5"/>
            <c:explosion val="113"/>
            <c:spPr>
              <a:blipFill>
                <a:blip r:embed="rId6"/>
                <a:srcRect/>
                <a:stretch>
                  <a:fillRect/>
                </a:stretch>
              </a:blipFill>
            </c:spPr>
          </c:dPt>
          <c:dPt>
            <c:idx val="6"/>
            <c:spPr>
              <a:blipFill>
                <a:blip r:embed="rId7"/>
                <a:srcRect/>
                <a:stretch>
                  <a:fillRect/>
                </a:stretch>
              </a:blip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'% of Ethnicity'!$C$6:$C$12</c:f>
              <c:strCache>
                <c:ptCount val="7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  <c:pt idx="5">
                  <c:v>Jewish</c:v>
                </c:pt>
                <c:pt idx="6">
                  <c:v>Ukrainian</c:v>
                </c:pt>
              </c:strCache>
            </c:strRef>
          </c:cat>
          <c:val>
            <c:numRef>
              <c:f>'% of Ethnicity'!$K$6:$K$12</c:f>
              <c:numCache>
                <c:ptCount val="7"/>
                <c:pt idx="0">
                  <c:v>0.44141331380423227</c:v>
                </c:pt>
                <c:pt idx="1">
                  <c:v>0.14401303283690012</c:v>
                </c:pt>
                <c:pt idx="2">
                  <c:v>0.08460994343018295</c:v>
                </c:pt>
                <c:pt idx="3">
                  <c:v>0.025212406737539862</c:v>
                </c:pt>
                <c:pt idx="4">
                  <c:v>0.040372395854220276</c:v>
                </c:pt>
                <c:pt idx="5">
                  <c:v>0.01075391049888668</c:v>
                </c:pt>
                <c:pt idx="6">
                  <c:v>0.03304049964555175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"/>
          <c:y val="0.8685"/>
          <c:w val="0.505"/>
          <c:h val="0.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in Immigration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'Mean Data'!$E$3</c:f>
              <c:strCache>
                <c:ptCount val="1"/>
                <c:pt idx="0">
                  <c:v>Increase 1881-1901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Data'!$E$4:$E$8</c:f>
              <c:numCache>
                <c:ptCount val="5"/>
                <c:pt idx="0">
                  <c:v>514681</c:v>
                </c:pt>
                <c:pt idx="1">
                  <c:v>350442</c:v>
                </c:pt>
                <c:pt idx="2">
                  <c:v>56182</c:v>
                </c:pt>
                <c:pt idx="3">
                  <c:v>25819</c:v>
                </c:pt>
                <c:pt idx="4">
                  <c:v>19394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'Mean Data'!$G$3</c:f>
              <c:strCache>
                <c:ptCount val="1"/>
                <c:pt idx="0">
                  <c:v>Increase 1901-1911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Data'!$G$4:$G$8</c:f>
              <c:numCache>
                <c:ptCount val="5"/>
                <c:pt idx="0">
                  <c:v>935886</c:v>
                </c:pt>
                <c:pt idx="1">
                  <c:v>412348</c:v>
                </c:pt>
                <c:pt idx="2">
                  <c:v>92916</c:v>
                </c:pt>
                <c:pt idx="3">
                  <c:v>81640</c:v>
                </c:pt>
                <c:pt idx="4">
                  <c:v>-22330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'Mean Data'!$H$3</c:f>
              <c:strCache>
                <c:ptCount val="1"/>
                <c:pt idx="0">
                  <c:v>Mean Increase 1881 to 1911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'Mean Data'!$B$4:$B$8</c:f>
              <c:strCache>
                <c:ptCount val="5"/>
                <c:pt idx="0">
                  <c:v>British</c:v>
                </c:pt>
                <c:pt idx="1">
                  <c:v>French</c:v>
                </c:pt>
                <c:pt idx="2">
                  <c:v>German</c:v>
                </c:pt>
                <c:pt idx="3">
                  <c:v>Scandinavian</c:v>
                </c:pt>
                <c:pt idx="4">
                  <c:v>Aboriginal</c:v>
                </c:pt>
              </c:strCache>
            </c:strRef>
          </c:cat>
          <c:val>
            <c:numRef>
              <c:f>'Mean Data'!$H$4:$H$8</c:f>
              <c:numCache>
                <c:ptCount val="5"/>
                <c:pt idx="0">
                  <c:v>725283.5</c:v>
                </c:pt>
                <c:pt idx="1">
                  <c:v>381395</c:v>
                </c:pt>
                <c:pt idx="2">
                  <c:v>74549</c:v>
                </c:pt>
                <c:pt idx="3">
                  <c:v>53729.5</c:v>
                </c:pt>
                <c:pt idx="4">
                  <c:v>-1468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1032"/>
        <c:crosses val="autoZero"/>
        <c:auto val="1"/>
        <c:lblOffset val="100"/>
        <c:noMultiLvlLbl val="0"/>
      </c:catAx>
      <c:valAx>
        <c:axId val="4335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42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:B33"/>
    </sheetView>
  </sheetViews>
  <sheetFormatPr defaultColWidth="9.140625" defaultRowHeight="12.75"/>
  <cols>
    <col min="1" max="1" width="18.140625" style="0" customWidth="1"/>
    <col min="5" max="5" width="14.28125" style="0" customWidth="1"/>
    <col min="6" max="6" width="10.140625" style="0" bestFit="1" customWidth="1"/>
  </cols>
  <sheetData>
    <row r="1" spans="1:2" ht="13.5" thickTop="1">
      <c r="A1" s="2"/>
      <c r="B1" s="1"/>
    </row>
    <row r="2" spans="1:2" ht="12.75">
      <c r="A2" s="19" t="s">
        <v>0</v>
      </c>
      <c r="B2" s="20">
        <v>29639035</v>
      </c>
    </row>
    <row r="3" spans="1:5" ht="12.75">
      <c r="A3" s="19" t="s">
        <v>1</v>
      </c>
      <c r="B3" s="21"/>
      <c r="E3" t="s">
        <v>45</v>
      </c>
    </row>
    <row r="4" spans="1:6" ht="12.75">
      <c r="A4" s="22" t="s">
        <v>2</v>
      </c>
      <c r="B4" s="23">
        <v>11682680</v>
      </c>
      <c r="E4" t="s">
        <v>43</v>
      </c>
      <c r="F4" s="7">
        <f>SUM(B5,B7,B8,B19)</f>
        <v>14309110</v>
      </c>
    </row>
    <row r="5" spans="1:2" ht="12.75">
      <c r="A5" s="22" t="s">
        <v>3</v>
      </c>
      <c r="B5" s="23">
        <v>5978875</v>
      </c>
    </row>
    <row r="6" spans="1:6" ht="12.75">
      <c r="A6" s="22" t="s">
        <v>4</v>
      </c>
      <c r="B6" s="23">
        <v>4668410</v>
      </c>
      <c r="E6" t="s">
        <v>44</v>
      </c>
      <c r="F6" s="7">
        <f>SUM(B17,B24,B30)</f>
        <v>817300</v>
      </c>
    </row>
    <row r="7" spans="1:2" ht="12.75">
      <c r="A7" s="22" t="s">
        <v>5</v>
      </c>
      <c r="B7" s="23">
        <v>4157210</v>
      </c>
    </row>
    <row r="8" spans="1:6" ht="12.75">
      <c r="A8" s="22" t="s">
        <v>6</v>
      </c>
      <c r="B8" s="23">
        <v>3822660</v>
      </c>
      <c r="E8" t="s">
        <v>36</v>
      </c>
      <c r="F8" s="7">
        <f>SUM(B13,B23)</f>
        <v>1308735</v>
      </c>
    </row>
    <row r="9" spans="1:2" ht="12.75">
      <c r="A9" s="22" t="s">
        <v>7</v>
      </c>
      <c r="B9" s="23">
        <v>2742765</v>
      </c>
    </row>
    <row r="10" spans="1:6" ht="12.75">
      <c r="A10" s="22" t="s">
        <v>8</v>
      </c>
      <c r="B10" s="23">
        <v>1270370</v>
      </c>
      <c r="E10" t="s">
        <v>38</v>
      </c>
      <c r="F10" s="7">
        <f>SUM(B11,B16,B22,B31)</f>
        <v>2286990</v>
      </c>
    </row>
    <row r="11" spans="1:2" ht="12.75">
      <c r="A11" s="22" t="s">
        <v>9</v>
      </c>
      <c r="B11" s="23">
        <v>1094700</v>
      </c>
    </row>
    <row r="12" spans="1:6" ht="12.75">
      <c r="A12" s="22" t="s">
        <v>10</v>
      </c>
      <c r="B12" s="23">
        <v>1071060</v>
      </c>
      <c r="E12" t="s">
        <v>39</v>
      </c>
      <c r="F12" s="7">
        <f>SUM(B18,B25,B27,B28)</f>
        <v>1053155</v>
      </c>
    </row>
    <row r="13" spans="1:2" ht="12.75">
      <c r="A13" s="22" t="s">
        <v>11</v>
      </c>
      <c r="B13" s="23">
        <v>1000890</v>
      </c>
    </row>
    <row r="14" spans="1:6" ht="12.75">
      <c r="A14" s="22" t="s">
        <v>12</v>
      </c>
      <c r="B14" s="23">
        <v>923310</v>
      </c>
      <c r="E14" t="s">
        <v>46</v>
      </c>
      <c r="F14" s="7">
        <f>SUM(B26,B29)</f>
        <v>461725</v>
      </c>
    </row>
    <row r="15" spans="1:2" ht="12.75">
      <c r="A15" s="22" t="s">
        <v>13</v>
      </c>
      <c r="B15" s="23">
        <v>817085</v>
      </c>
    </row>
    <row r="16" spans="1:2" ht="12.75">
      <c r="A16" s="22" t="s">
        <v>14</v>
      </c>
      <c r="B16" s="23">
        <v>713330</v>
      </c>
    </row>
    <row r="17" spans="1:2" ht="12.75">
      <c r="A17" s="22" t="s">
        <v>15</v>
      </c>
      <c r="B17" s="23">
        <v>363760</v>
      </c>
    </row>
    <row r="18" spans="1:2" ht="12.75">
      <c r="A18" s="22" t="s">
        <v>16</v>
      </c>
      <c r="B18" s="23">
        <v>357690</v>
      </c>
    </row>
    <row r="19" spans="1:2" ht="12.75">
      <c r="A19" s="22" t="s">
        <v>17</v>
      </c>
      <c r="B19" s="23">
        <v>350365</v>
      </c>
    </row>
    <row r="20" spans="1:2" ht="12.75">
      <c r="A20" s="22" t="s">
        <v>18</v>
      </c>
      <c r="B20" s="23">
        <v>348605</v>
      </c>
    </row>
    <row r="21" spans="1:2" ht="12.75">
      <c r="A21" s="22" t="s">
        <v>19</v>
      </c>
      <c r="B21" s="23">
        <v>337960</v>
      </c>
    </row>
    <row r="22" spans="1:2" ht="12.75">
      <c r="A22" s="22" t="s">
        <v>20</v>
      </c>
      <c r="B22" s="23">
        <v>327550</v>
      </c>
    </row>
    <row r="23" spans="1:2" ht="12.75">
      <c r="A23" s="22" t="s">
        <v>21</v>
      </c>
      <c r="B23" s="23">
        <v>307845</v>
      </c>
    </row>
    <row r="24" spans="1:2" ht="12.75">
      <c r="A24" s="22" t="s">
        <v>22</v>
      </c>
      <c r="B24" s="23">
        <v>282760</v>
      </c>
    </row>
    <row r="25" spans="1:2" ht="12.75">
      <c r="A25" s="22" t="s">
        <v>23</v>
      </c>
      <c r="B25" s="23">
        <v>267255</v>
      </c>
    </row>
    <row r="26" spans="1:2" ht="12.75">
      <c r="A26" s="22" t="s">
        <v>24</v>
      </c>
      <c r="B26" s="23">
        <v>250005</v>
      </c>
    </row>
    <row r="27" spans="1:2" ht="12.75">
      <c r="A27" s="22" t="s">
        <v>25</v>
      </c>
      <c r="B27" s="23">
        <v>215105</v>
      </c>
    </row>
    <row r="28" spans="1:2" ht="12.75">
      <c r="A28" s="22" t="s">
        <v>26</v>
      </c>
      <c r="B28" s="23">
        <v>213105</v>
      </c>
    </row>
    <row r="29" spans="1:2" ht="12.75">
      <c r="A29" s="22" t="s">
        <v>27</v>
      </c>
      <c r="B29" s="23">
        <v>211720</v>
      </c>
    </row>
    <row r="30" spans="1:2" ht="12.75">
      <c r="A30" s="22" t="s">
        <v>28</v>
      </c>
      <c r="B30" s="23">
        <v>170780</v>
      </c>
    </row>
    <row r="31" spans="1:2" ht="12.75">
      <c r="A31" s="22" t="s">
        <v>29</v>
      </c>
      <c r="B31" s="23">
        <v>151410</v>
      </c>
    </row>
    <row r="32" spans="1:2" ht="12.75">
      <c r="A32" s="29" t="s">
        <v>30</v>
      </c>
      <c r="B32" s="30"/>
    </row>
    <row r="33" spans="1:2" ht="13.5" thickBot="1">
      <c r="A33" s="31" t="s">
        <v>31</v>
      </c>
      <c r="B33" s="32"/>
    </row>
    <row r="34" ht="13.5" thickTop="1"/>
  </sheetData>
  <mergeCells count="2">
    <mergeCell ref="A32:B32"/>
    <mergeCell ref="A33:B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2">
      <selection activeCell="B4" sqref="B4:E19"/>
    </sheetView>
  </sheetViews>
  <sheetFormatPr defaultColWidth="9.140625" defaultRowHeight="12.75"/>
  <cols>
    <col min="2" max="2" width="12.57421875" style="0" customWidth="1"/>
  </cols>
  <sheetData>
    <row r="2" spans="4:10" ht="12.75">
      <c r="D2" s="3" t="s">
        <v>32</v>
      </c>
      <c r="E2" s="4"/>
      <c r="F2" s="4"/>
      <c r="G2" s="4"/>
      <c r="H2" s="4"/>
      <c r="I2" s="4"/>
      <c r="J2" s="4"/>
    </row>
    <row r="4" spans="2:5" ht="12.75">
      <c r="B4" s="10" t="s">
        <v>33</v>
      </c>
      <c r="C4" s="11">
        <v>1881</v>
      </c>
      <c r="D4" s="11">
        <v>1901</v>
      </c>
      <c r="E4" s="11">
        <v>1911</v>
      </c>
    </row>
    <row r="5" spans="2:5" ht="12.75">
      <c r="B5" s="12" t="s">
        <v>34</v>
      </c>
      <c r="C5" s="13">
        <v>2548514</v>
      </c>
      <c r="D5" s="13">
        <v>3063195</v>
      </c>
      <c r="E5" s="13">
        <v>3999081</v>
      </c>
    </row>
    <row r="6" spans="2:5" ht="12.75">
      <c r="B6" s="12" t="s">
        <v>4</v>
      </c>
      <c r="C6" s="13">
        <v>1298929</v>
      </c>
      <c r="D6" s="13">
        <v>1649371</v>
      </c>
      <c r="E6" s="13">
        <v>2061719</v>
      </c>
    </row>
    <row r="7" spans="2:5" ht="12.75">
      <c r="B7" s="12" t="s">
        <v>7</v>
      </c>
      <c r="C7" s="13">
        <v>254319</v>
      </c>
      <c r="D7" s="13">
        <v>310501</v>
      </c>
      <c r="E7" s="13">
        <v>403417</v>
      </c>
    </row>
    <row r="8" spans="2:5" ht="12.75">
      <c r="B8" s="12" t="s">
        <v>35</v>
      </c>
      <c r="C8" s="13">
        <v>5223</v>
      </c>
      <c r="D8" s="13">
        <v>31042</v>
      </c>
      <c r="E8" s="13">
        <v>112682</v>
      </c>
    </row>
    <row r="9" spans="2:5" ht="12.75">
      <c r="B9" s="12" t="s">
        <v>36</v>
      </c>
      <c r="C9" s="13">
        <v>108547</v>
      </c>
      <c r="D9" s="13">
        <v>127941</v>
      </c>
      <c r="E9" s="13">
        <v>105611</v>
      </c>
    </row>
    <row r="10" spans="2:5" ht="12.75">
      <c r="B10" s="12" t="s">
        <v>18</v>
      </c>
      <c r="C10" s="13">
        <v>667</v>
      </c>
      <c r="D10" s="13">
        <v>16131</v>
      </c>
      <c r="E10" s="13">
        <v>76199</v>
      </c>
    </row>
    <row r="11" spans="2:5" ht="12.75">
      <c r="B11" s="12" t="s">
        <v>10</v>
      </c>
      <c r="C11" s="13">
        <v>0</v>
      </c>
      <c r="D11" s="13">
        <v>5682</v>
      </c>
      <c r="E11" s="13">
        <v>75432</v>
      </c>
    </row>
    <row r="12" spans="2:5" ht="12.75">
      <c r="B12" s="12" t="s">
        <v>37</v>
      </c>
      <c r="C12" s="13">
        <v>30412</v>
      </c>
      <c r="D12" s="13">
        <v>33845</v>
      </c>
      <c r="E12" s="13">
        <v>55961</v>
      </c>
    </row>
    <row r="13" spans="2:5" ht="12.75">
      <c r="B13" s="12" t="s">
        <v>8</v>
      </c>
      <c r="C13" s="13">
        <v>1849</v>
      </c>
      <c r="D13" s="13">
        <v>10834</v>
      </c>
      <c r="E13" s="13">
        <v>45963</v>
      </c>
    </row>
    <row r="14" spans="2:5" ht="12.75">
      <c r="B14" s="12" t="s">
        <v>19</v>
      </c>
      <c r="C14" s="13">
        <v>1227</v>
      </c>
      <c r="D14" s="13">
        <v>19825</v>
      </c>
      <c r="E14" s="13">
        <v>44376</v>
      </c>
    </row>
    <row r="15" spans="2:5" ht="12.75">
      <c r="B15" s="12" t="s">
        <v>38</v>
      </c>
      <c r="C15" s="13">
        <v>4383</v>
      </c>
      <c r="D15" s="13">
        <v>23731</v>
      </c>
      <c r="E15" s="13">
        <v>43213</v>
      </c>
    </row>
    <row r="16" spans="2:5" ht="12.75">
      <c r="B16" s="12" t="s">
        <v>13</v>
      </c>
      <c r="C16" s="13">
        <v>0</v>
      </c>
      <c r="D16" s="13">
        <v>6285</v>
      </c>
      <c r="E16" s="13">
        <v>33625</v>
      </c>
    </row>
    <row r="17" spans="2:5" ht="12.75">
      <c r="B17" s="12" t="s">
        <v>39</v>
      </c>
      <c r="C17" s="13">
        <v>5760</v>
      </c>
      <c r="D17" s="13">
        <v>23811</v>
      </c>
      <c r="E17" s="13">
        <v>97101</v>
      </c>
    </row>
    <row r="18" spans="2:5" ht="12.75">
      <c r="B18" s="12" t="s">
        <v>40</v>
      </c>
      <c r="C18" s="13">
        <v>64980</v>
      </c>
      <c r="D18" s="13">
        <v>49121</v>
      </c>
      <c r="E18" s="13">
        <v>52263</v>
      </c>
    </row>
    <row r="19" spans="2:5" ht="12.75">
      <c r="B19" s="10" t="s">
        <v>41</v>
      </c>
      <c r="C19" s="11">
        <v>4324810</v>
      </c>
      <c r="D19" s="11">
        <v>5371315</v>
      </c>
      <c r="E19" s="11">
        <v>7206643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workbookViewId="0" topLeftCell="A1">
      <selection activeCell="K6" activeCellId="1" sqref="C6:C12 K6:K12"/>
    </sheetView>
  </sheetViews>
  <sheetFormatPr defaultColWidth="9.140625" defaultRowHeight="12.75"/>
  <cols>
    <col min="3" max="3" width="13.8515625" style="0" customWidth="1"/>
    <col min="9" max="9" width="10.140625" style="0" customWidth="1"/>
  </cols>
  <sheetData>
    <row r="3" spans="1:10" ht="12.75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</row>
    <row r="5" spans="3:11" ht="12.75">
      <c r="C5" s="10" t="s">
        <v>33</v>
      </c>
      <c r="D5" s="11">
        <v>1881</v>
      </c>
      <c r="E5" s="27">
        <v>18.81</v>
      </c>
      <c r="F5" s="11">
        <v>1901</v>
      </c>
      <c r="G5" s="27">
        <v>19.01</v>
      </c>
      <c r="H5" s="11">
        <v>1911</v>
      </c>
      <c r="I5" s="27">
        <v>19.11</v>
      </c>
      <c r="J5" s="14">
        <v>2001</v>
      </c>
      <c r="K5" s="27">
        <v>20.01</v>
      </c>
    </row>
    <row r="6" spans="3:11" ht="12.75">
      <c r="C6" s="12" t="s">
        <v>34</v>
      </c>
      <c r="D6" s="13">
        <v>2548514</v>
      </c>
      <c r="E6" s="28">
        <f>D6/4324810</f>
        <v>0.5892776792506491</v>
      </c>
      <c r="F6" s="13">
        <v>3063195</v>
      </c>
      <c r="G6" s="28">
        <f>F6/5371315</f>
        <v>0.5702877228388207</v>
      </c>
      <c r="H6" s="13">
        <v>3999081</v>
      </c>
      <c r="I6" s="28">
        <f>H6/7206643</f>
        <v>0.5549159296499078</v>
      </c>
      <c r="J6" s="15">
        <v>14309110</v>
      </c>
      <c r="K6" s="28">
        <f>J6/32416580</f>
        <v>0.44141331380423227</v>
      </c>
    </row>
    <row r="7" spans="3:11" ht="12.75">
      <c r="C7" s="12" t="s">
        <v>4</v>
      </c>
      <c r="D7" s="13">
        <v>1298929</v>
      </c>
      <c r="E7" s="28">
        <f aca="true" t="shared" si="0" ref="E7:E19">D7/4324810</f>
        <v>0.3003435989095475</v>
      </c>
      <c r="F7" s="13">
        <v>1649371</v>
      </c>
      <c r="G7" s="28">
        <f aca="true" t="shared" si="1" ref="G7:G19">F7/5371315</f>
        <v>0.30707024257560767</v>
      </c>
      <c r="H7" s="13">
        <v>2061719</v>
      </c>
      <c r="I7" s="28">
        <f aca="true" t="shared" si="2" ref="I7:I19">H7/7206643</f>
        <v>0.2860859071276321</v>
      </c>
      <c r="J7" s="16">
        <v>4668410</v>
      </c>
      <c r="K7" s="28">
        <f aca="true" t="shared" si="3" ref="K7:K19">J7/32416580</f>
        <v>0.14401303283690012</v>
      </c>
    </row>
    <row r="8" spans="3:11" ht="12.75">
      <c r="C8" s="12" t="s">
        <v>7</v>
      </c>
      <c r="D8" s="13">
        <v>254319</v>
      </c>
      <c r="E8" s="28">
        <f t="shared" si="0"/>
        <v>0.05880466425114629</v>
      </c>
      <c r="F8" s="13">
        <v>310501</v>
      </c>
      <c r="G8" s="28">
        <f t="shared" si="1"/>
        <v>0.05780725948859823</v>
      </c>
      <c r="H8" s="13">
        <v>403417</v>
      </c>
      <c r="I8" s="28">
        <f t="shared" si="2"/>
        <v>0.05597849095619139</v>
      </c>
      <c r="J8" s="16">
        <v>2742765</v>
      </c>
      <c r="K8" s="28">
        <f t="shared" si="3"/>
        <v>0.08460994343018295</v>
      </c>
    </row>
    <row r="9" spans="3:11" ht="12.75">
      <c r="C9" s="12" t="s">
        <v>35</v>
      </c>
      <c r="D9" s="13">
        <v>5223</v>
      </c>
      <c r="E9" s="28">
        <f t="shared" si="0"/>
        <v>0.0012076831120904734</v>
      </c>
      <c r="F9" s="13">
        <v>31042</v>
      </c>
      <c r="G9" s="28">
        <f t="shared" si="1"/>
        <v>0.00577921793825162</v>
      </c>
      <c r="H9" s="13">
        <v>112682</v>
      </c>
      <c r="I9" s="28">
        <f t="shared" si="2"/>
        <v>0.015635851533092455</v>
      </c>
      <c r="J9" s="17">
        <v>817300</v>
      </c>
      <c r="K9" s="28">
        <f t="shared" si="3"/>
        <v>0.025212406737539862</v>
      </c>
    </row>
    <row r="10" spans="3:11" ht="12.75">
      <c r="C10" s="12" t="s">
        <v>36</v>
      </c>
      <c r="D10" s="13">
        <v>108547</v>
      </c>
      <c r="E10" s="28">
        <f t="shared" si="0"/>
        <v>0.025098674855080338</v>
      </c>
      <c r="F10" s="13">
        <v>127941</v>
      </c>
      <c r="G10" s="28">
        <f t="shared" si="1"/>
        <v>0.02381930681779043</v>
      </c>
      <c r="H10" s="13">
        <v>105611</v>
      </c>
      <c r="I10" s="28">
        <f t="shared" si="2"/>
        <v>0.014654673472794475</v>
      </c>
      <c r="J10" s="17">
        <v>1308735</v>
      </c>
      <c r="K10" s="28">
        <f t="shared" si="3"/>
        <v>0.040372395854220276</v>
      </c>
    </row>
    <row r="11" spans="3:11" ht="12.75">
      <c r="C11" s="12" t="s">
        <v>18</v>
      </c>
      <c r="D11" s="13">
        <v>667</v>
      </c>
      <c r="E11" s="28">
        <f t="shared" si="0"/>
        <v>0.00015422642844425534</v>
      </c>
      <c r="F11" s="13">
        <v>16131</v>
      </c>
      <c r="G11" s="28">
        <f t="shared" si="1"/>
        <v>0.0030031752001139387</v>
      </c>
      <c r="H11" s="13">
        <v>76199</v>
      </c>
      <c r="I11" s="28">
        <f t="shared" si="2"/>
        <v>0.01057343897845363</v>
      </c>
      <c r="J11" s="17">
        <v>348605</v>
      </c>
      <c r="K11" s="28">
        <f t="shared" si="3"/>
        <v>0.01075391049888668</v>
      </c>
    </row>
    <row r="12" spans="3:11" ht="12.75">
      <c r="C12" s="12" t="s">
        <v>10</v>
      </c>
      <c r="D12" s="13">
        <v>0</v>
      </c>
      <c r="E12" s="28">
        <f t="shared" si="0"/>
        <v>0</v>
      </c>
      <c r="F12" s="13">
        <v>5682</v>
      </c>
      <c r="G12" s="28">
        <f t="shared" si="1"/>
        <v>0.0010578415155320438</v>
      </c>
      <c r="H12" s="13">
        <v>75432</v>
      </c>
      <c r="I12" s="28">
        <f t="shared" si="2"/>
        <v>0.010467009396746862</v>
      </c>
      <c r="J12" s="16">
        <v>1071060</v>
      </c>
      <c r="K12" s="28">
        <f t="shared" si="3"/>
        <v>0.03304049964555175</v>
      </c>
    </row>
    <row r="13" spans="3:11" ht="12.75">
      <c r="C13" s="12" t="s">
        <v>37</v>
      </c>
      <c r="D13" s="13">
        <v>30412</v>
      </c>
      <c r="E13" s="28">
        <f t="shared" si="0"/>
        <v>0.007031985220159961</v>
      </c>
      <c r="F13" s="13">
        <v>33845</v>
      </c>
      <c r="G13" s="28">
        <f t="shared" si="1"/>
        <v>0.006301064078349529</v>
      </c>
      <c r="H13" s="13">
        <v>55961</v>
      </c>
      <c r="I13" s="28">
        <f t="shared" si="2"/>
        <v>0.007765196638712365</v>
      </c>
      <c r="J13" s="16">
        <v>923310</v>
      </c>
      <c r="K13" s="28">
        <f t="shared" si="3"/>
        <v>0.02848264684306611</v>
      </c>
    </row>
    <row r="14" spans="3:11" ht="12.75">
      <c r="C14" s="12" t="s">
        <v>8</v>
      </c>
      <c r="D14" s="13">
        <v>1849</v>
      </c>
      <c r="E14" s="28">
        <f t="shared" si="0"/>
        <v>0.0004275332326738053</v>
      </c>
      <c r="F14" s="13">
        <v>10834</v>
      </c>
      <c r="G14" s="28">
        <f t="shared" si="1"/>
        <v>0.002017010732008828</v>
      </c>
      <c r="H14" s="13">
        <v>45963</v>
      </c>
      <c r="I14" s="28">
        <f t="shared" si="2"/>
        <v>0.006377865533230937</v>
      </c>
      <c r="J14" s="16">
        <v>1270370</v>
      </c>
      <c r="K14" s="28">
        <f t="shared" si="3"/>
        <v>0.03918889654615015</v>
      </c>
    </row>
    <row r="15" spans="3:11" ht="12.75">
      <c r="C15" s="12" t="s">
        <v>19</v>
      </c>
      <c r="D15" s="13">
        <v>1227</v>
      </c>
      <c r="E15" s="28">
        <f t="shared" si="0"/>
        <v>0.00028371188560884756</v>
      </c>
      <c r="F15" s="13">
        <v>19825</v>
      </c>
      <c r="G15" s="28">
        <f t="shared" si="1"/>
        <v>0.00369090250711418</v>
      </c>
      <c r="H15" s="13">
        <v>44376</v>
      </c>
      <c r="I15" s="28">
        <f t="shared" si="2"/>
        <v>0.006157652044093207</v>
      </c>
      <c r="J15" s="16">
        <v>337960</v>
      </c>
      <c r="K15" s="28">
        <f t="shared" si="3"/>
        <v>0.010425529158227056</v>
      </c>
    </row>
    <row r="16" spans="3:11" ht="12.75">
      <c r="C16" s="12" t="s">
        <v>38</v>
      </c>
      <c r="D16" s="13">
        <v>4383</v>
      </c>
      <c r="E16" s="28">
        <f t="shared" si="0"/>
        <v>0.001013454926343585</v>
      </c>
      <c r="F16" s="13">
        <v>23731</v>
      </c>
      <c r="G16" s="28">
        <f t="shared" si="1"/>
        <v>0.004418098733736524</v>
      </c>
      <c r="H16" s="13">
        <v>43213</v>
      </c>
      <c r="I16" s="28">
        <f t="shared" si="2"/>
        <v>0.005996273160749048</v>
      </c>
      <c r="J16" s="15">
        <v>2286990</v>
      </c>
      <c r="K16" s="28">
        <f t="shared" si="3"/>
        <v>0.07055000866840364</v>
      </c>
    </row>
    <row r="17" spans="3:11" ht="12.75">
      <c r="C17" s="12" t="s">
        <v>13</v>
      </c>
      <c r="D17" s="13">
        <v>0</v>
      </c>
      <c r="E17" s="28">
        <f t="shared" si="0"/>
        <v>0</v>
      </c>
      <c r="F17" s="13">
        <v>6285</v>
      </c>
      <c r="G17" s="28">
        <f t="shared" si="1"/>
        <v>0.0011701045274760463</v>
      </c>
      <c r="H17" s="13">
        <v>33625</v>
      </c>
      <c r="I17" s="28">
        <f t="shared" si="2"/>
        <v>0.0046658340089831005</v>
      </c>
      <c r="J17" s="16">
        <v>817085</v>
      </c>
      <c r="K17" s="28">
        <f t="shared" si="3"/>
        <v>0.025205774329062472</v>
      </c>
    </row>
    <row r="18" spans="3:11" ht="12.75">
      <c r="C18" s="12" t="s">
        <v>39</v>
      </c>
      <c r="D18" s="13">
        <v>5760</v>
      </c>
      <c r="E18" s="28">
        <f t="shared" si="0"/>
        <v>0.0013318504165500912</v>
      </c>
      <c r="F18" s="13">
        <v>23811</v>
      </c>
      <c r="G18" s="28">
        <f t="shared" si="1"/>
        <v>0.004432992665669394</v>
      </c>
      <c r="H18" s="13">
        <v>97101</v>
      </c>
      <c r="I18" s="28">
        <f t="shared" si="2"/>
        <v>0.01347381853104143</v>
      </c>
      <c r="J18" s="17">
        <v>1053155</v>
      </c>
      <c r="K18" s="28">
        <f t="shared" si="3"/>
        <v>0.03248815883723699</v>
      </c>
    </row>
    <row r="19" spans="3:11" ht="12.75">
      <c r="C19" s="12" t="s">
        <v>40</v>
      </c>
      <c r="D19" s="13">
        <v>64980</v>
      </c>
      <c r="E19" s="28">
        <f t="shared" si="0"/>
        <v>0.015024937511705716</v>
      </c>
      <c r="F19" s="13">
        <v>49121</v>
      </c>
      <c r="G19" s="28">
        <f t="shared" si="1"/>
        <v>0.009145060380930927</v>
      </c>
      <c r="H19" s="13">
        <v>52263</v>
      </c>
      <c r="I19" s="28">
        <f t="shared" si="2"/>
        <v>0.007252058968371266</v>
      </c>
      <c r="J19" s="18">
        <v>461725</v>
      </c>
      <c r="K19" s="28">
        <f t="shared" si="3"/>
        <v>0.014243482810339648</v>
      </c>
    </row>
    <row r="20" spans="3:11" ht="12.75">
      <c r="C20" s="10" t="s">
        <v>41</v>
      </c>
      <c r="D20" s="11">
        <v>4324810</v>
      </c>
      <c r="E20" s="6"/>
      <c r="F20" s="11">
        <v>5371315</v>
      </c>
      <c r="G20" s="6"/>
      <c r="H20" s="11">
        <v>7206643</v>
      </c>
      <c r="I20" s="6"/>
      <c r="J20" s="6"/>
      <c r="K20" s="6"/>
    </row>
    <row r="21" spans="9:10" ht="12.75">
      <c r="I21" s="4" t="s">
        <v>2</v>
      </c>
      <c r="J21" s="26">
        <v>11682680</v>
      </c>
    </row>
    <row r="22" spans="9:10" ht="12.75">
      <c r="I22" s="4" t="s">
        <v>41</v>
      </c>
      <c r="J22" s="10">
        <f>SUM(J6:J19)</f>
        <v>32416580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H34" sqref="H34"/>
    </sheetView>
  </sheetViews>
  <sheetFormatPr defaultColWidth="9.140625" defaultRowHeight="12.75"/>
  <cols>
    <col min="2" max="2" width="15.00390625" style="0" customWidth="1"/>
    <col min="3" max="3" width="10.28125" style="0" customWidth="1"/>
    <col min="4" max="4" width="9.7109375" style="0" customWidth="1"/>
    <col min="6" max="6" width="16.57421875" style="0" customWidth="1"/>
  </cols>
  <sheetData>
    <row r="1" ht="12.75">
      <c r="E1" t="s">
        <v>42</v>
      </c>
    </row>
    <row r="3" spans="2:6" ht="12.75">
      <c r="B3" s="10" t="s">
        <v>33</v>
      </c>
      <c r="C3" s="11">
        <v>1881</v>
      </c>
      <c r="D3" s="11">
        <v>1901</v>
      </c>
      <c r="E3" s="11">
        <v>1911</v>
      </c>
      <c r="F3" s="5" t="s">
        <v>51</v>
      </c>
    </row>
    <row r="4" spans="2:6" ht="12.75">
      <c r="B4" s="12" t="s">
        <v>34</v>
      </c>
      <c r="C4" s="13">
        <v>2548514</v>
      </c>
      <c r="D4" s="13">
        <v>3063195</v>
      </c>
      <c r="E4" s="13">
        <v>3999081</v>
      </c>
      <c r="F4" s="6">
        <f>MEDIAN(C4:E4)</f>
        <v>3063195</v>
      </c>
    </row>
    <row r="5" spans="2:6" ht="12.75">
      <c r="B5" s="12" t="s">
        <v>4</v>
      </c>
      <c r="C5" s="13">
        <v>1298929</v>
      </c>
      <c r="D5" s="13">
        <v>1649371</v>
      </c>
      <c r="E5" s="13">
        <v>2061719</v>
      </c>
      <c r="F5" s="6">
        <f aca="true" t="shared" si="0" ref="F5:F18">MEDIAN(C5:E5)</f>
        <v>1649371</v>
      </c>
    </row>
    <row r="6" spans="2:6" ht="12.75">
      <c r="B6" s="12" t="s">
        <v>7</v>
      </c>
      <c r="C6" s="13">
        <v>254319</v>
      </c>
      <c r="D6" s="13">
        <v>310501</v>
      </c>
      <c r="E6" s="13">
        <v>403417</v>
      </c>
      <c r="F6" s="6">
        <f t="shared" si="0"/>
        <v>310501</v>
      </c>
    </row>
    <row r="7" spans="2:6" ht="12.75">
      <c r="B7" s="12" t="s">
        <v>35</v>
      </c>
      <c r="C7" s="13">
        <v>5223</v>
      </c>
      <c r="D7" s="13">
        <v>31042</v>
      </c>
      <c r="E7" s="13">
        <v>112682</v>
      </c>
      <c r="F7" s="6">
        <f t="shared" si="0"/>
        <v>31042</v>
      </c>
    </row>
    <row r="8" spans="2:6" ht="12.75">
      <c r="B8" s="12" t="s">
        <v>36</v>
      </c>
      <c r="C8" s="13">
        <v>108547</v>
      </c>
      <c r="D8" s="13">
        <v>127941</v>
      </c>
      <c r="E8" s="13">
        <v>105611</v>
      </c>
      <c r="F8" s="6">
        <f t="shared" si="0"/>
        <v>108547</v>
      </c>
    </row>
    <row r="9" spans="2:6" ht="12.75">
      <c r="B9" s="12" t="s">
        <v>18</v>
      </c>
      <c r="C9" s="13">
        <v>667</v>
      </c>
      <c r="D9" s="13">
        <v>16131</v>
      </c>
      <c r="E9" s="13">
        <v>76199</v>
      </c>
      <c r="F9" s="6">
        <f t="shared" si="0"/>
        <v>16131</v>
      </c>
    </row>
    <row r="10" spans="2:6" ht="12.75">
      <c r="B10" s="12" t="s">
        <v>10</v>
      </c>
      <c r="C10" s="13">
        <v>0</v>
      </c>
      <c r="D10" s="13">
        <v>5682</v>
      </c>
      <c r="E10" s="13">
        <v>75432</v>
      </c>
      <c r="F10" s="6">
        <f t="shared" si="0"/>
        <v>5682</v>
      </c>
    </row>
    <row r="11" spans="2:6" ht="12.75">
      <c r="B11" s="12" t="s">
        <v>37</v>
      </c>
      <c r="C11" s="13">
        <v>30412</v>
      </c>
      <c r="D11" s="13">
        <v>33845</v>
      </c>
      <c r="E11" s="13">
        <v>55961</v>
      </c>
      <c r="F11" s="6">
        <f t="shared" si="0"/>
        <v>33845</v>
      </c>
    </row>
    <row r="12" spans="2:6" ht="12.75">
      <c r="B12" s="12" t="s">
        <v>8</v>
      </c>
      <c r="C12" s="13">
        <v>1849</v>
      </c>
      <c r="D12" s="13">
        <v>10834</v>
      </c>
      <c r="E12" s="13">
        <v>45963</v>
      </c>
      <c r="F12" s="6">
        <f t="shared" si="0"/>
        <v>10834</v>
      </c>
    </row>
    <row r="13" spans="2:6" ht="12.75">
      <c r="B13" s="12" t="s">
        <v>19</v>
      </c>
      <c r="C13" s="13">
        <v>1227</v>
      </c>
      <c r="D13" s="13">
        <v>19825</v>
      </c>
      <c r="E13" s="13">
        <v>44376</v>
      </c>
      <c r="F13" s="6">
        <f t="shared" si="0"/>
        <v>19825</v>
      </c>
    </row>
    <row r="14" spans="2:6" ht="12.75">
      <c r="B14" s="12" t="s">
        <v>38</v>
      </c>
      <c r="C14" s="13">
        <v>4383</v>
      </c>
      <c r="D14" s="13">
        <v>23731</v>
      </c>
      <c r="E14" s="13">
        <v>43213</v>
      </c>
      <c r="F14" s="6">
        <f t="shared" si="0"/>
        <v>23731</v>
      </c>
    </row>
    <row r="15" spans="2:6" ht="12.75">
      <c r="B15" s="12" t="s">
        <v>13</v>
      </c>
      <c r="C15" s="13">
        <v>0</v>
      </c>
      <c r="D15" s="13">
        <v>6285</v>
      </c>
      <c r="E15" s="13">
        <v>33625</v>
      </c>
      <c r="F15" s="6">
        <f t="shared" si="0"/>
        <v>6285</v>
      </c>
    </row>
    <row r="16" spans="2:6" ht="12.75">
      <c r="B16" s="12" t="s">
        <v>39</v>
      </c>
      <c r="C16" s="13">
        <v>5760</v>
      </c>
      <c r="D16" s="13">
        <v>23811</v>
      </c>
      <c r="E16" s="13">
        <v>97101</v>
      </c>
      <c r="F16" s="6">
        <f t="shared" si="0"/>
        <v>23811</v>
      </c>
    </row>
    <row r="17" spans="2:6" ht="12.75">
      <c r="B17" s="12" t="s">
        <v>40</v>
      </c>
      <c r="C17" s="13">
        <v>64980</v>
      </c>
      <c r="D17" s="13">
        <v>49121</v>
      </c>
      <c r="E17" s="13">
        <v>52263</v>
      </c>
      <c r="F17" s="6">
        <f t="shared" si="0"/>
        <v>52263</v>
      </c>
    </row>
    <row r="18" spans="2:6" ht="12.75">
      <c r="B18" s="10" t="s">
        <v>41</v>
      </c>
      <c r="C18" s="11">
        <v>4324810</v>
      </c>
      <c r="D18" s="11">
        <v>5371315</v>
      </c>
      <c r="E18" s="11">
        <v>7206643</v>
      </c>
      <c r="F18" s="5">
        <f t="shared" si="0"/>
        <v>5371315</v>
      </c>
    </row>
    <row r="20" spans="3:4" ht="12.75">
      <c r="C20" s="8"/>
      <c r="D20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B1">
      <selection activeCell="H25" sqref="H25"/>
    </sheetView>
  </sheetViews>
  <sheetFormatPr defaultColWidth="9.140625" defaultRowHeight="12.75"/>
  <cols>
    <col min="2" max="2" width="14.8515625" style="0" customWidth="1"/>
    <col min="5" max="5" width="17.00390625" style="0" customWidth="1"/>
    <col min="7" max="7" width="19.28125" style="0" customWidth="1"/>
    <col min="8" max="8" width="26.7109375" style="0" customWidth="1"/>
  </cols>
  <sheetData>
    <row r="1" ht="12.75">
      <c r="E1" t="s">
        <v>47</v>
      </c>
    </row>
    <row r="3" spans="2:8" ht="12.75">
      <c r="B3" s="10" t="s">
        <v>33</v>
      </c>
      <c r="C3" s="11">
        <v>1881</v>
      </c>
      <c r="D3" s="11">
        <v>1901</v>
      </c>
      <c r="E3" s="24" t="s">
        <v>49</v>
      </c>
      <c r="F3" s="11">
        <v>1911</v>
      </c>
      <c r="G3" s="5" t="s">
        <v>50</v>
      </c>
      <c r="H3" s="5" t="s">
        <v>48</v>
      </c>
    </row>
    <row r="4" spans="2:8" ht="12.75">
      <c r="B4" s="12" t="s">
        <v>34</v>
      </c>
      <c r="C4" s="13">
        <v>2548514</v>
      </c>
      <c r="D4" s="13">
        <v>3063195</v>
      </c>
      <c r="E4" s="6">
        <f>(D4-C4)</f>
        <v>514681</v>
      </c>
      <c r="F4" s="13">
        <v>3999081</v>
      </c>
      <c r="G4" s="6">
        <f>(F4-D4)</f>
        <v>935886</v>
      </c>
      <c r="H4" s="25">
        <f>SUM(E4,G4)/2</f>
        <v>725283.5</v>
      </c>
    </row>
    <row r="5" spans="2:8" ht="12.75">
      <c r="B5" s="12" t="s">
        <v>4</v>
      </c>
      <c r="C5" s="13">
        <v>1298929</v>
      </c>
      <c r="D5" s="13">
        <v>1649371</v>
      </c>
      <c r="E5" s="6">
        <f aca="true" t="shared" si="0" ref="E5:E18">(D5-C5)</f>
        <v>350442</v>
      </c>
      <c r="F5" s="13">
        <v>2061719</v>
      </c>
      <c r="G5" s="6">
        <f aca="true" t="shared" si="1" ref="G5:G18">(F5-D5)</f>
        <v>412348</v>
      </c>
      <c r="H5" s="25">
        <f aca="true" t="shared" si="2" ref="H5:H17">SUM(E5,G5)/2</f>
        <v>381395</v>
      </c>
    </row>
    <row r="6" spans="2:8" ht="12.75">
      <c r="B6" s="12" t="s">
        <v>7</v>
      </c>
      <c r="C6" s="13">
        <v>254319</v>
      </c>
      <c r="D6" s="13">
        <v>310501</v>
      </c>
      <c r="E6" s="6">
        <f t="shared" si="0"/>
        <v>56182</v>
      </c>
      <c r="F6" s="13">
        <v>403417</v>
      </c>
      <c r="G6" s="6">
        <f t="shared" si="1"/>
        <v>92916</v>
      </c>
      <c r="H6" s="25">
        <f t="shared" si="2"/>
        <v>74549</v>
      </c>
    </row>
    <row r="7" spans="2:8" ht="12.75">
      <c r="B7" s="12" t="s">
        <v>35</v>
      </c>
      <c r="C7" s="13">
        <v>5223</v>
      </c>
      <c r="D7" s="13">
        <v>31042</v>
      </c>
      <c r="E7" s="6">
        <f t="shared" si="0"/>
        <v>25819</v>
      </c>
      <c r="F7" s="13">
        <v>112682</v>
      </c>
      <c r="G7" s="6">
        <f t="shared" si="1"/>
        <v>81640</v>
      </c>
      <c r="H7" s="25">
        <f t="shared" si="2"/>
        <v>53729.5</v>
      </c>
    </row>
    <row r="8" spans="2:8" ht="12.75">
      <c r="B8" s="12" t="s">
        <v>36</v>
      </c>
      <c r="C8" s="13">
        <v>108547</v>
      </c>
      <c r="D8" s="13">
        <v>127941</v>
      </c>
      <c r="E8" s="6">
        <f t="shared" si="0"/>
        <v>19394</v>
      </c>
      <c r="F8" s="13">
        <v>105611</v>
      </c>
      <c r="G8" s="6">
        <f t="shared" si="1"/>
        <v>-22330</v>
      </c>
      <c r="H8" s="25">
        <f t="shared" si="2"/>
        <v>-1468</v>
      </c>
    </row>
    <row r="9" spans="2:8" ht="12.75">
      <c r="B9" s="12" t="s">
        <v>18</v>
      </c>
      <c r="C9" s="13">
        <v>667</v>
      </c>
      <c r="D9" s="13">
        <v>16131</v>
      </c>
      <c r="E9" s="6">
        <f t="shared" si="0"/>
        <v>15464</v>
      </c>
      <c r="F9" s="13">
        <v>76199</v>
      </c>
      <c r="G9" s="6">
        <f t="shared" si="1"/>
        <v>60068</v>
      </c>
      <c r="H9" s="25">
        <f t="shared" si="2"/>
        <v>37766</v>
      </c>
    </row>
    <row r="10" spans="2:8" ht="12.75">
      <c r="B10" s="12" t="s">
        <v>10</v>
      </c>
      <c r="C10" s="13">
        <v>0</v>
      </c>
      <c r="D10" s="13">
        <v>5682</v>
      </c>
      <c r="E10" s="6">
        <f t="shared" si="0"/>
        <v>5682</v>
      </c>
      <c r="F10" s="13">
        <v>75432</v>
      </c>
      <c r="G10" s="6">
        <f t="shared" si="1"/>
        <v>69750</v>
      </c>
      <c r="H10" s="25">
        <f t="shared" si="2"/>
        <v>37716</v>
      </c>
    </row>
    <row r="11" spans="2:8" ht="12.75">
      <c r="B11" s="12" t="s">
        <v>37</v>
      </c>
      <c r="C11" s="13">
        <v>30412</v>
      </c>
      <c r="D11" s="13">
        <v>33845</v>
      </c>
      <c r="E11" s="6">
        <f t="shared" si="0"/>
        <v>3433</v>
      </c>
      <c r="F11" s="13">
        <v>55961</v>
      </c>
      <c r="G11" s="6">
        <f t="shared" si="1"/>
        <v>22116</v>
      </c>
      <c r="H11" s="25">
        <f t="shared" si="2"/>
        <v>12774.5</v>
      </c>
    </row>
    <row r="12" spans="2:8" ht="12.75">
      <c r="B12" s="12" t="s">
        <v>8</v>
      </c>
      <c r="C12" s="13">
        <v>1849</v>
      </c>
      <c r="D12" s="13">
        <v>10834</v>
      </c>
      <c r="E12" s="6">
        <f t="shared" si="0"/>
        <v>8985</v>
      </c>
      <c r="F12" s="13">
        <v>45963</v>
      </c>
      <c r="G12" s="6">
        <f t="shared" si="1"/>
        <v>35129</v>
      </c>
      <c r="H12" s="25">
        <f t="shared" si="2"/>
        <v>22057</v>
      </c>
    </row>
    <row r="13" spans="2:8" ht="12.75">
      <c r="B13" s="12" t="s">
        <v>19</v>
      </c>
      <c r="C13" s="13">
        <v>1227</v>
      </c>
      <c r="D13" s="13">
        <v>19825</v>
      </c>
      <c r="E13" s="6">
        <f t="shared" si="0"/>
        <v>18598</v>
      </c>
      <c r="F13" s="13">
        <v>44376</v>
      </c>
      <c r="G13" s="6">
        <f t="shared" si="1"/>
        <v>24551</v>
      </c>
      <c r="H13" s="25">
        <f t="shared" si="2"/>
        <v>21574.5</v>
      </c>
    </row>
    <row r="14" spans="2:8" ht="12.75">
      <c r="B14" s="12" t="s">
        <v>38</v>
      </c>
      <c r="C14" s="13">
        <v>4383</v>
      </c>
      <c r="D14" s="13">
        <v>23731</v>
      </c>
      <c r="E14" s="6">
        <f t="shared" si="0"/>
        <v>19348</v>
      </c>
      <c r="F14" s="13">
        <v>43213</v>
      </c>
      <c r="G14" s="6">
        <f t="shared" si="1"/>
        <v>19482</v>
      </c>
      <c r="H14" s="25">
        <f t="shared" si="2"/>
        <v>19415</v>
      </c>
    </row>
    <row r="15" spans="2:8" ht="12.75">
      <c r="B15" s="12" t="s">
        <v>13</v>
      </c>
      <c r="C15" s="13">
        <v>0</v>
      </c>
      <c r="D15" s="13">
        <v>6285</v>
      </c>
      <c r="E15" s="6">
        <f t="shared" si="0"/>
        <v>6285</v>
      </c>
      <c r="F15" s="13">
        <v>33625</v>
      </c>
      <c r="G15" s="6">
        <f t="shared" si="1"/>
        <v>27340</v>
      </c>
      <c r="H15" s="25">
        <f t="shared" si="2"/>
        <v>16812.5</v>
      </c>
    </row>
    <row r="16" spans="2:8" ht="12.75">
      <c r="B16" s="12" t="s">
        <v>39</v>
      </c>
      <c r="C16" s="13">
        <v>5760</v>
      </c>
      <c r="D16" s="13">
        <v>23811</v>
      </c>
      <c r="E16" s="6">
        <f t="shared" si="0"/>
        <v>18051</v>
      </c>
      <c r="F16" s="13">
        <v>97101</v>
      </c>
      <c r="G16" s="6">
        <f t="shared" si="1"/>
        <v>73290</v>
      </c>
      <c r="H16" s="25">
        <f t="shared" si="2"/>
        <v>45670.5</v>
      </c>
    </row>
    <row r="17" spans="2:8" ht="12.75">
      <c r="B17" s="12" t="s">
        <v>40</v>
      </c>
      <c r="C17" s="13">
        <v>64980</v>
      </c>
      <c r="D17" s="13">
        <v>49121</v>
      </c>
      <c r="E17" s="6">
        <f t="shared" si="0"/>
        <v>-15859</v>
      </c>
      <c r="F17" s="13">
        <v>52263</v>
      </c>
      <c r="G17" s="6">
        <f t="shared" si="1"/>
        <v>3142</v>
      </c>
      <c r="H17" s="25">
        <f t="shared" si="2"/>
        <v>-6358.5</v>
      </c>
    </row>
    <row r="18" spans="2:8" ht="12.75">
      <c r="B18" s="10" t="s">
        <v>41</v>
      </c>
      <c r="C18" s="11">
        <v>4324810</v>
      </c>
      <c r="D18" s="11">
        <v>5371315</v>
      </c>
      <c r="E18" s="5">
        <f t="shared" si="0"/>
        <v>1046505</v>
      </c>
      <c r="F18" s="11">
        <v>7206643</v>
      </c>
      <c r="G18" s="5">
        <f t="shared" si="1"/>
        <v>1835328</v>
      </c>
      <c r="H18" s="9">
        <f>SUM(C18,D18,F18)/3</f>
        <v>5634256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dcterms:created xsi:type="dcterms:W3CDTF">2006-06-10T19:21:53Z</dcterms:created>
  <dcterms:modified xsi:type="dcterms:W3CDTF">2006-06-19T04:48:58Z</dcterms:modified>
  <cp:category/>
  <cp:version/>
  <cp:contentType/>
  <cp:contentStatus/>
</cp:coreProperties>
</file>